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656" activeTab="0"/>
  </bookViews>
  <sheets>
    <sheet name="Inquiry Data" sheetId="1" r:id="rId1"/>
    <sheet name="Sheet1" sheetId="2" r:id="rId2"/>
  </sheets>
  <definedNames>
    <definedName name="ACDCSWITCH">'Inquiry Data'!$J$62</definedName>
    <definedName name="CHAINLENGTHMM">#REF!</definedName>
    <definedName name="CHAINPITCH">#REF!</definedName>
    <definedName name="CHAINQUALITY">#REF!</definedName>
    <definedName name="CHAINWIDTH">#REF!</definedName>
    <definedName name="CONSTRUCTIONTYPE">#REF!</definedName>
    <definedName name="CONTACTTITLE">'Inquiry Data'!$B$18</definedName>
    <definedName name="CONVEYINGDIR">'Inquiry Data'!$J$36</definedName>
    <definedName name="COUNTRY">'Inquiry Data'!$B$22</definedName>
    <definedName name="CUSTOMERADDRESS1">'Inquiry Data'!$B$19</definedName>
    <definedName name="CUSTOMERADDRESS2">'Inquiry Data'!$B$20</definedName>
    <definedName name="CUSTOMERCITY">'Inquiry Data'!$B$21</definedName>
    <definedName name="CUSTOMERCONTACT">'Inquiry Data'!$B$17</definedName>
    <definedName name="CUSTOMERNAME1">'Inquiry Data'!$B$14</definedName>
    <definedName name="CUSTOMERNAME2">'Inquiry Data'!$B$15</definedName>
    <definedName name="DATE">'Inquiry Data'!$B$10</definedName>
    <definedName name="DIMAMM">#REF!</definedName>
    <definedName name="DIMBMM">#REF!</definedName>
    <definedName name="DIMCMIN">#REF!</definedName>
    <definedName name="DIMCMM">#REF!</definedName>
    <definedName name="DIMDFT">'Inquiry Data'!$B$38</definedName>
    <definedName name="DIMDIN">'Inquiry Data'!$D$38</definedName>
    <definedName name="DIMDMM">'Inquiry Data'!$J$38</definedName>
    <definedName name="DIMEFT">'Inquiry Data'!$B$39</definedName>
    <definedName name="DIMEIN">'Inquiry Data'!$D$39</definedName>
    <definedName name="DIMEMM">'Inquiry Data'!$J$39</definedName>
    <definedName name="DIMFBMAXFT">'Inquiry Data'!$B$43</definedName>
    <definedName name="DIMFBMAXIN">'Inquiry Data'!$D$43</definedName>
    <definedName name="DIMFBMAXMM">'Inquiry Data'!$J$43</definedName>
    <definedName name="DIMFBMINFT">'Inquiry Data'!$B$44</definedName>
    <definedName name="DIMFBMININ">'Inquiry Data'!$D$44</definedName>
    <definedName name="DIMFBMINMM">'Inquiry Data'!$J$44</definedName>
    <definedName name="DIMFHMAXFT">'Inquiry Data'!$B$45</definedName>
    <definedName name="DIMFHMAXIN">'Inquiry Data'!$D$45</definedName>
    <definedName name="DIMFHMAXMM">'Inquiry Data'!$J$45</definedName>
    <definedName name="DIMFHMINFT">'Inquiry Data'!$B$46</definedName>
    <definedName name="DIMFHMININ">'Inquiry Data'!$D$46</definedName>
    <definedName name="DIMFHMINMM">'Inquiry Data'!$J$46</definedName>
    <definedName name="DIMFLMAXFT">'Inquiry Data'!$B$41</definedName>
    <definedName name="DIMFLMAXIN">'Inquiry Data'!$D$41</definedName>
    <definedName name="DIMFLMAXMM">'Inquiry Data'!$J$41</definedName>
    <definedName name="DIMFLMINFT">'Inquiry Data'!$B$42</definedName>
    <definedName name="DIMFLMININ">'Inquiry Data'!$D$42</definedName>
    <definedName name="DIMFLMINMM">'Inquiry Data'!$J$42</definedName>
    <definedName name="DIMKMM">#REF!</definedName>
    <definedName name="DIMLMM">#REF!</definedName>
    <definedName name="DIMWMM">#REF!</definedName>
    <definedName name="DISCHARGECONVEYOR">'Inquiry Data'!$I$55</definedName>
    <definedName name="DISCHARGESPEEDFPM">'Inquiry Data'!$B$54</definedName>
    <definedName name="DISCHARGESPEEDMS">'Inquiry Data'!$J$54</definedName>
    <definedName name="DISCHARGEYESNO">'Inquiry Data'!$J$53</definedName>
    <definedName name="DRAWINGNO">'Inquiry Data'!$B$11</definedName>
    <definedName name="FAX">'Inquiry Data'!$B$24</definedName>
    <definedName name="FEEDCONVEYOR">'Inquiry Data'!$I$52</definedName>
    <definedName name="FEEDSPEEDFPM">'Inquiry Data'!$B$50</definedName>
    <definedName name="FEEDSPEEDMS">'Inquiry Data'!$J$50</definedName>
    <definedName name="FEEDYESNO">'Inquiry Data'!$J$49</definedName>
    <definedName name="FREQUENCYMOTOR">'Inquiry Data'!$B$60</definedName>
    <definedName name="GEARTYPE">#REF!</definedName>
    <definedName name="ISOCLASS">#REF!</definedName>
    <definedName name="MOTOR">#REF!</definedName>
    <definedName name="MOTORDIR">#REF!</definedName>
    <definedName name="MOTORTYPE">'Inquiry Data'!$J$56</definedName>
    <definedName name="MRMRS">'Inquiry Data'!$J$16</definedName>
    <definedName name="NEMAADAPTOR">#REF!</definedName>
    <definedName name="NUMBERCONV">'Inquiry Data'!$B$32</definedName>
    <definedName name="PHASE">'Inquiry Data'!$J$58</definedName>
    <definedName name="PHONE">'Inquiry Data'!$B$23</definedName>
    <definedName name="PLATFORMTYPE">#REF!</definedName>
    <definedName name="POWERMOTORPS">#REF!</definedName>
    <definedName name="PRICE">#REF!</definedName>
    <definedName name="_xlnm.Print_Area" localSheetId="0">'Inquiry Data'!$A$1:$M$73</definedName>
    <definedName name="PRODUCT">'Inquiry Data'!$B$33</definedName>
    <definedName name="PRODUCTBOTTOM">'Inquiry Data'!$B$35</definedName>
    <definedName name="PROJECT">'Inquiry Data'!$B$26</definedName>
    <definedName name="PROPOSALNO">'Inquiry Data'!$B$8</definedName>
    <definedName name="RATIO">#REF!</definedName>
    <definedName name="REALSPEED">#REF!</definedName>
    <definedName name="REALUNITSPERHOUR">#REF!</definedName>
    <definedName name="RPMMOTOR">#REF!</definedName>
    <definedName name="SALESPERSON">'Inquiry Data'!$B$9</definedName>
    <definedName name="SHAPE">'Inquiry Data'!$J$31</definedName>
    <definedName name="TOTALWIDTHMM">#REF!</definedName>
    <definedName name="UNITSPERHOUR">'Inquiry Data'!$B$37</definedName>
    <definedName name="VLUSPEEDMS">#REF!</definedName>
    <definedName name="VLUTYPE">#REF!</definedName>
    <definedName name="VOLTBRAKE">'Inquiry Data'!$B$59</definedName>
    <definedName name="VOLTMOTOR">'Inquiry Data'!$B$57</definedName>
    <definedName name="VOLTSWITCH">'Inquiry Data'!$B$61</definedName>
    <definedName name="WEIGHTMAXKG">'Inquiry Data'!$J$47</definedName>
    <definedName name="WEIGHTMAXLBS">'Inquiry Data'!$B$47</definedName>
    <definedName name="WEIGHTMINKG">'Inquiry Data'!$J$48</definedName>
    <definedName name="WEIGHTMINLBS">'Inquiry Data'!$B$48</definedName>
  </definedNames>
  <calcPr fullCalcOnLoad="1"/>
</workbook>
</file>

<file path=xl/sharedStrings.xml><?xml version="1.0" encoding="utf-8"?>
<sst xmlns="http://schemas.openxmlformats.org/spreadsheetml/2006/main" count="133" uniqueCount="99">
  <si>
    <t>Date:</t>
  </si>
  <si>
    <t>Proposal No.:</t>
  </si>
  <si>
    <t>NERAK Salesperson:</t>
  </si>
  <si>
    <t>Customer Name:</t>
  </si>
  <si>
    <t>Country:</t>
  </si>
  <si>
    <t>Fax No.:</t>
  </si>
  <si>
    <t>E-mail Address:</t>
  </si>
  <si>
    <t>Customer Contact Person:</t>
  </si>
  <si>
    <t>Customer City/State/Zip Code:</t>
  </si>
  <si>
    <t>Customer Street Address:</t>
  </si>
  <si>
    <t>Contact Person Title:</t>
  </si>
  <si>
    <t>Phone No./Ext.:</t>
  </si>
  <si>
    <t>Customer Data</t>
  </si>
  <si>
    <t>Conveyor Data</t>
  </si>
  <si>
    <t>Product to be conveyed:</t>
  </si>
  <si>
    <t>Conveying Direction:</t>
  </si>
  <si>
    <t>Container length max. (FL):</t>
  </si>
  <si>
    <t>Container length min. (FL):</t>
  </si>
  <si>
    <t>Container width max. (FB):</t>
  </si>
  <si>
    <t>Container width min. (FB):</t>
  </si>
  <si>
    <t>Container height max. (FH):</t>
  </si>
  <si>
    <t>Container height min. (FH):</t>
  </si>
  <si>
    <t>(filled in by NERAK)</t>
  </si>
  <si>
    <t>Weight per unit min.:</t>
  </si>
  <si>
    <t>Weight per unit max.:</t>
  </si>
  <si>
    <t>Units per hour to be conveyed:</t>
  </si>
  <si>
    <t>Dimensions in feet-inch OR Millimeter (choose only one)</t>
  </si>
  <si>
    <t>Weights in pounds OR Kilograms (choose only one)</t>
  </si>
  <si>
    <t>ft</t>
  </si>
  <si>
    <t>lbs</t>
  </si>
  <si>
    <t>Speed in feet per minute OR Meter per second (choose only one)</t>
  </si>
  <si>
    <t>inch</t>
  </si>
  <si>
    <t>mm</t>
  </si>
  <si>
    <t>kg</t>
  </si>
  <si>
    <t>m/sec</t>
  </si>
  <si>
    <t>CUSTOMERCONTACT</t>
  </si>
  <si>
    <t>CUSTOMERNAME1</t>
  </si>
  <si>
    <t>CUSTOMERNAME2</t>
  </si>
  <si>
    <t>CONTACTTITLE</t>
  </si>
  <si>
    <t>CUSTOMERCITY</t>
  </si>
  <si>
    <t>COUNTRY</t>
  </si>
  <si>
    <t>PHONE</t>
  </si>
  <si>
    <t>FAX</t>
  </si>
  <si>
    <t>EMAIL</t>
  </si>
  <si>
    <t>PRODUCT</t>
  </si>
  <si>
    <t>PRODUCTBOTTOM</t>
  </si>
  <si>
    <t>Project Name:</t>
  </si>
  <si>
    <t>PROJECT</t>
  </si>
  <si>
    <t>P: 914-763-8259</t>
  </si>
  <si>
    <t>www.nerak-systems.com</t>
  </si>
  <si>
    <t>CUSTOMERADDRESS1</t>
  </si>
  <si>
    <t>CUSTOMERADDRESS2</t>
  </si>
  <si>
    <t>FPM</t>
  </si>
  <si>
    <t>Drawing #:</t>
  </si>
  <si>
    <t>V</t>
  </si>
  <si>
    <t>Frequency for Drive Motor(s):</t>
  </si>
  <si>
    <t>Voltage for Drive Motor(s):</t>
  </si>
  <si>
    <t>Hz</t>
  </si>
  <si>
    <t>VAC</t>
  </si>
  <si>
    <t>Do NOT remove "0" in cells you not fill in!!!</t>
  </si>
  <si>
    <t>(If bottom not flat provide a sketch)</t>
  </si>
  <si>
    <t>Feed Conveyor by NERAK:</t>
  </si>
  <si>
    <t>Discharge Conveyor by NERAK:</t>
  </si>
  <si>
    <t>(speed of feed conveyor is always needed)</t>
  </si>
  <si>
    <t xml:space="preserve">     Do not write</t>
  </si>
  <si>
    <t xml:space="preserve">      in this Box</t>
  </si>
  <si>
    <t>Phase for Motor(s)</t>
  </si>
  <si>
    <t>Type of Motors:</t>
  </si>
  <si>
    <t>xxx</t>
  </si>
  <si>
    <t>info@nerak-systems.com</t>
  </si>
  <si>
    <t xml:space="preserve"> Please fill in cells with blue text and choose the correct button for your conveyor</t>
  </si>
  <si>
    <t>Voltage for Sensors:</t>
  </si>
  <si>
    <t>AC or DC for Sensors:</t>
  </si>
  <si>
    <t>Conveyor Type:</t>
  </si>
  <si>
    <t>Nature of Bottom of Product:</t>
  </si>
  <si>
    <t xml:space="preserve"> Please Note: Dimension E is the distance from feed height to discharge height ! </t>
  </si>
  <si>
    <t xml:space="preserve">                          (upwards and downwards)</t>
  </si>
  <si>
    <t xml:space="preserve">    CVC C-Type Boxes from left to right and back left</t>
  </si>
  <si>
    <t xml:space="preserve">       CVC S-Type Boxes travel from left to right (upwards)</t>
  </si>
  <si>
    <t xml:space="preserve">                    OR from right to left (downwards)</t>
  </si>
  <si>
    <t xml:space="preserve">   A Dimensional sketch will be provided with the quotation</t>
  </si>
  <si>
    <t xml:space="preserve">     Inquiry Data for Continuous Vertical Conveyor (CVC)</t>
  </si>
  <si>
    <t>Quantity of Conveyors:</t>
  </si>
  <si>
    <t>Lift height (Dimension E):</t>
  </si>
  <si>
    <t>Speed of Feed Conveyor:</t>
  </si>
  <si>
    <t>Speed of Discharge Conveyor:</t>
  </si>
  <si>
    <t>Voltage for Drive Motor Brake:</t>
  </si>
  <si>
    <t>NERAK Systems Inc.</t>
  </si>
  <si>
    <t>Fishkill, NY 12524</t>
  </si>
  <si>
    <t>F: 845-896-1925</t>
  </si>
  <si>
    <t>4 Stagedoor Road</t>
  </si>
  <si>
    <t>Time frame for purchase:</t>
  </si>
  <si>
    <t>What is the budget range for Material Handling Equipment?</t>
  </si>
  <si>
    <t xml:space="preserve">a) Within 3 months      b) 3-6 months     c) 6 months - 1 year      d) &gt; 1 year </t>
  </si>
  <si>
    <t xml:space="preserve">Additional Information: </t>
  </si>
  <si>
    <t>f) &gt; 1 mil      g) Don’t Know</t>
  </si>
  <si>
    <t xml:space="preserve">a) &lt; $50K    b) $50-$100K    c) $100-$250K    d) $251-$500K    e) $501-1mil </t>
  </si>
  <si>
    <r>
      <t xml:space="preserve">Is this project funded?   </t>
    </r>
    <r>
      <rPr>
        <sz val="10"/>
        <rFont val="Arial"/>
        <family val="2"/>
      </rPr>
      <t>a) Yes          b) No          c) if no, when?</t>
    </r>
  </si>
  <si>
    <r>
      <t xml:space="preserve">Do you: </t>
    </r>
    <r>
      <rPr>
        <sz val="10"/>
        <rFont val="Arial"/>
        <family val="2"/>
      </rPr>
      <t>a) Approve     b) Recommend    c) Have Final Say   d) Have no say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</si>
</sst>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0.E+00"/>
    <numFmt numFmtId="174" formatCode="d/\ mmmm\ yyyy"/>
    <numFmt numFmtId="175" formatCode="0\ &quot;km&quot;"/>
    <numFmt numFmtId="176" formatCode="0\ &quot;d&quot;"/>
    <numFmt numFmtId="177" formatCode="[$$-409]#,##0.00"/>
    <numFmt numFmtId="178" formatCode="0.0000"/>
    <numFmt numFmtId="179" formatCode="0.000"/>
    <numFmt numFmtId="180" formatCode="0.0"/>
    <numFmt numFmtId="181" formatCode="&quot;$&quot;#,##0.00"/>
  </numFmts>
  <fonts count="52">
    <font>
      <sz val="1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name val="Tahoma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9" fillId="0" borderId="17" xfId="53" applyFill="1" applyBorder="1" applyAlignment="1" applyProtection="1">
      <alignment/>
      <protection/>
    </xf>
    <xf numFmtId="0" fontId="9" fillId="0" borderId="18" xfId="53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9" fillId="0" borderId="19" xfId="53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vertical="center"/>
    </xf>
    <xf numFmtId="14" fontId="6" fillId="0" borderId="20" xfId="0" applyNumberFormat="1" applyFont="1" applyFill="1" applyBorder="1" applyAlignment="1">
      <alignment horizontal="left" vertical="center"/>
    </xf>
    <xf numFmtId="14" fontId="6" fillId="0" borderId="20" xfId="0" applyNumberFormat="1" applyFont="1" applyFill="1" applyBorder="1" applyAlignment="1" quotePrefix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16" fillId="0" borderId="25" xfId="0" applyFont="1" applyFill="1" applyBorder="1" applyAlignment="1">
      <alignment/>
    </xf>
    <xf numFmtId="0" fontId="3" fillId="32" borderId="27" xfId="0" applyFont="1" applyFill="1" applyBorder="1" applyAlignment="1">
      <alignment vertical="center"/>
    </xf>
    <xf numFmtId="0" fontId="0" fillId="32" borderId="28" xfId="0" applyFill="1" applyBorder="1" applyAlignment="1">
      <alignment/>
    </xf>
    <xf numFmtId="0" fontId="11" fillId="32" borderId="16" xfId="0" applyFont="1" applyFill="1" applyBorder="1" applyAlignment="1">
      <alignment horizontal="right"/>
    </xf>
    <xf numFmtId="0" fontId="3" fillId="32" borderId="25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29" xfId="0" applyFont="1" applyFill="1" applyBorder="1" applyAlignment="1">
      <alignment/>
    </xf>
    <xf numFmtId="0" fontId="0" fillId="32" borderId="30" xfId="0" applyFill="1" applyBorder="1" applyAlignment="1">
      <alignment/>
    </xf>
    <xf numFmtId="0" fontId="11" fillId="32" borderId="31" xfId="0" applyFont="1" applyFill="1" applyBorder="1" applyAlignment="1">
      <alignment horizontal="right"/>
    </xf>
    <xf numFmtId="0" fontId="4" fillId="32" borderId="29" xfId="0" applyFont="1" applyFill="1" applyBorder="1" applyAlignment="1">
      <alignment vertical="center"/>
    </xf>
    <xf numFmtId="0" fontId="0" fillId="32" borderId="32" xfId="0" applyFill="1" applyBorder="1" applyAlignment="1">
      <alignment/>
    </xf>
    <xf numFmtId="0" fontId="2" fillId="32" borderId="33" xfId="0" applyFont="1" applyFill="1" applyBorder="1" applyAlignment="1">
      <alignment/>
    </xf>
    <xf numFmtId="0" fontId="4" fillId="32" borderId="34" xfId="0" applyFont="1" applyFill="1" applyBorder="1" applyAlignment="1">
      <alignment vertical="center"/>
    </xf>
    <xf numFmtId="0" fontId="5" fillId="32" borderId="33" xfId="0" applyFont="1" applyFill="1" applyBorder="1" applyAlignment="1">
      <alignment vertical="center"/>
    </xf>
    <xf numFmtId="0" fontId="0" fillId="32" borderId="33" xfId="0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0" fillId="32" borderId="33" xfId="0" applyFont="1" applyFill="1" applyBorder="1" applyAlignment="1">
      <alignment vertical="center"/>
    </xf>
    <xf numFmtId="0" fontId="0" fillId="32" borderId="33" xfId="0" applyFont="1" applyFill="1" applyBorder="1" applyAlignment="1">
      <alignment vertical="center" wrapText="1"/>
    </xf>
    <xf numFmtId="1" fontId="5" fillId="32" borderId="32" xfId="0" applyNumberFormat="1" applyFont="1" applyFill="1" applyBorder="1" applyAlignment="1">
      <alignment horizontal="right" vertical="center"/>
    </xf>
    <xf numFmtId="0" fontId="5" fillId="32" borderId="33" xfId="0" applyFont="1" applyFill="1" applyBorder="1" applyAlignment="1">
      <alignment horizontal="right" vertical="center"/>
    </xf>
    <xf numFmtId="0" fontId="5" fillId="32" borderId="32" xfId="0" applyFont="1" applyFill="1" applyBorder="1" applyAlignment="1">
      <alignment horizontal="right" vertical="center"/>
    </xf>
    <xf numFmtId="1" fontId="5" fillId="32" borderId="33" xfId="0" applyNumberFormat="1" applyFont="1" applyFill="1" applyBorder="1" applyAlignment="1">
      <alignment horizontal="right" vertical="center"/>
    </xf>
    <xf numFmtId="0" fontId="14" fillId="32" borderId="36" xfId="0" applyFont="1" applyFill="1" applyBorder="1" applyAlignment="1">
      <alignment vertical="center"/>
    </xf>
    <xf numFmtId="0" fontId="4" fillId="32" borderId="37" xfId="0" applyFont="1" applyFill="1" applyBorder="1" applyAlignment="1">
      <alignment vertical="center"/>
    </xf>
    <xf numFmtId="1" fontId="5" fillId="32" borderId="28" xfId="0" applyNumberFormat="1" applyFont="1" applyFill="1" applyBorder="1" applyAlignment="1">
      <alignment horizontal="right" vertical="center"/>
    </xf>
    <xf numFmtId="0" fontId="0" fillId="32" borderId="28" xfId="0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5" fillId="32" borderId="28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vertical="center"/>
    </xf>
    <xf numFmtId="0" fontId="0" fillId="32" borderId="28" xfId="0" applyFont="1" applyFill="1" applyBorder="1" applyAlignment="1">
      <alignment horizontal="left" vertical="center"/>
    </xf>
    <xf numFmtId="0" fontId="5" fillId="32" borderId="28" xfId="0" applyFont="1" applyFill="1" applyBorder="1" applyAlignment="1">
      <alignment vertical="center"/>
    </xf>
    <xf numFmtId="0" fontId="4" fillId="32" borderId="36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3" fillId="33" borderId="42" xfId="0" applyFont="1" applyFill="1" applyBorder="1" applyAlignment="1">
      <alignment vertical="center"/>
    </xf>
    <xf numFmtId="49" fontId="4" fillId="33" borderId="43" xfId="0" applyNumberFormat="1" applyFont="1" applyFill="1" applyBorder="1" applyAlignment="1">
      <alignment horizontal="left" vertical="center"/>
    </xf>
    <xf numFmtId="0" fontId="7" fillId="33" borderId="43" xfId="0" applyFont="1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4" fillId="33" borderId="34" xfId="0" applyFont="1" applyFill="1" applyBorder="1" applyAlignment="1">
      <alignment/>
    </xf>
    <xf numFmtId="0" fontId="8" fillId="33" borderId="32" xfId="0" applyFont="1" applyFill="1" applyBorder="1" applyAlignment="1">
      <alignment horizontal="left"/>
    </xf>
    <xf numFmtId="0" fontId="7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5" xfId="0" applyFill="1" applyBorder="1" applyAlignment="1">
      <alignment/>
    </xf>
    <xf numFmtId="0" fontId="5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4" fillId="34" borderId="46" xfId="0" applyFont="1" applyFill="1" applyBorder="1" applyAlignment="1">
      <alignment/>
    </xf>
    <xf numFmtId="0" fontId="4" fillId="34" borderId="30" xfId="0" applyFont="1" applyFill="1" applyBorder="1" applyAlignment="1" applyProtection="1">
      <alignment horizontal="left"/>
      <protection locked="0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right"/>
    </xf>
    <xf numFmtId="0" fontId="4" fillId="34" borderId="34" xfId="0" applyFont="1" applyFill="1" applyBorder="1" applyAlignment="1">
      <alignment/>
    </xf>
    <xf numFmtId="0" fontId="4" fillId="34" borderId="33" xfId="0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 horizontal="right"/>
    </xf>
    <xf numFmtId="0" fontId="4" fillId="34" borderId="37" xfId="0" applyFont="1" applyFill="1" applyBorder="1" applyAlignment="1">
      <alignment/>
    </xf>
    <xf numFmtId="14" fontId="4" fillId="34" borderId="28" xfId="0" applyNumberFormat="1" applyFont="1" applyFill="1" applyBorder="1" applyAlignment="1">
      <alignment horizontal="left"/>
    </xf>
    <xf numFmtId="14" fontId="4" fillId="34" borderId="28" xfId="0" applyNumberFormat="1" applyFont="1" applyFill="1" applyBorder="1" applyAlignment="1" quotePrefix="1">
      <alignment horizontal="left"/>
    </xf>
    <xf numFmtId="0" fontId="0" fillId="34" borderId="28" xfId="0" applyFill="1" applyBorder="1" applyAlignment="1">
      <alignment/>
    </xf>
    <xf numFmtId="0" fontId="0" fillId="34" borderId="38" xfId="0" applyFill="1" applyBorder="1" applyAlignment="1">
      <alignment horizontal="right"/>
    </xf>
    <xf numFmtId="0" fontId="17" fillId="0" borderId="0" xfId="0" applyFont="1" applyBorder="1" applyAlignment="1">
      <alignment/>
    </xf>
    <xf numFmtId="0" fontId="0" fillId="32" borderId="33" xfId="0" applyFont="1" applyFill="1" applyBorder="1" applyAlignment="1">
      <alignment horizontal="left" vertical="center"/>
    </xf>
    <xf numFmtId="0" fontId="0" fillId="32" borderId="35" xfId="0" applyFont="1" applyFill="1" applyBorder="1" applyAlignment="1">
      <alignment horizontal="left" vertical="center"/>
    </xf>
    <xf numFmtId="0" fontId="0" fillId="32" borderId="25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32" borderId="33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4" fillId="32" borderId="36" xfId="0" applyFont="1" applyFill="1" applyBorder="1" applyAlignment="1">
      <alignment vertical="center"/>
    </xf>
    <xf numFmtId="0" fontId="0" fillId="32" borderId="35" xfId="0" applyFont="1" applyFill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0" fontId="0" fillId="32" borderId="28" xfId="0" applyFont="1" applyFill="1" applyBorder="1" applyAlignment="1">
      <alignment vertical="center"/>
    </xf>
    <xf numFmtId="0" fontId="0" fillId="32" borderId="38" xfId="0" applyFont="1" applyFill="1" applyBorder="1" applyAlignment="1">
      <alignment vertical="center"/>
    </xf>
    <xf numFmtId="0" fontId="0" fillId="32" borderId="25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14" fontId="4" fillId="34" borderId="33" xfId="0" applyNumberFormat="1" applyFont="1" applyFill="1" applyBorder="1" applyAlignment="1">
      <alignment horizontal="left"/>
    </xf>
    <xf numFmtId="14" fontId="4" fillId="34" borderId="33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4</xdr:row>
      <xdr:rowOff>28575</xdr:rowOff>
    </xdr:from>
    <xdr:to>
      <xdr:col>12</xdr:col>
      <xdr:colOff>28575</xdr:colOff>
      <xdr:row>32</xdr:row>
      <xdr:rowOff>47625</xdr:rowOff>
    </xdr:to>
    <xdr:pic>
      <xdr:nvPicPr>
        <xdr:cNvPr id="1" name="Bild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7700"/>
          <a:ext cx="303847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33</xdr:row>
      <xdr:rowOff>66675</xdr:rowOff>
    </xdr:from>
    <xdr:to>
      <xdr:col>12</xdr:col>
      <xdr:colOff>238125</xdr:colOff>
      <xdr:row>62</xdr:row>
      <xdr:rowOff>28575</xdr:rowOff>
    </xdr:to>
    <xdr:pic>
      <xdr:nvPicPr>
        <xdr:cNvPr id="2" name="Bild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057900"/>
          <a:ext cx="330517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47625</xdr:rowOff>
    </xdr:from>
    <xdr:to>
      <xdr:col>6</xdr:col>
      <xdr:colOff>409575</xdr:colOff>
      <xdr:row>4</xdr:row>
      <xdr:rowOff>28575</xdr:rowOff>
    </xdr:to>
    <xdr:pic>
      <xdr:nvPicPr>
        <xdr:cNvPr id="3" name="Picture 4" descr="Nerak Inc 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47625"/>
          <a:ext cx="1752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erak-systems.com" TargetMode="External" /><Relationship Id="rId2" Type="http://schemas.openxmlformats.org/officeDocument/2006/relationships/hyperlink" Target="http://www.nerak-systems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BreakPreview" zoomScaleSheetLayoutView="100" workbookViewId="0" topLeftCell="A25">
      <selection activeCell="A68" sqref="A68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.140625" style="0" customWidth="1"/>
    <col min="4" max="4" width="6.7109375" style="0" customWidth="1"/>
    <col min="5" max="5" width="4.8515625" style="0" customWidth="1"/>
    <col min="6" max="6" width="8.7109375" style="0" customWidth="1"/>
    <col min="7" max="7" width="6.8515625" style="0" customWidth="1"/>
    <col min="8" max="8" width="10.7109375" style="0" customWidth="1"/>
  </cols>
  <sheetData>
    <row r="1" spans="1:13" ht="12.75">
      <c r="A1" s="44" t="s">
        <v>87</v>
      </c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3"/>
    </row>
    <row r="2" spans="1:13" ht="12" customHeight="1">
      <c r="A2" s="45" t="s">
        <v>90</v>
      </c>
      <c r="B2" s="8"/>
      <c r="C2" s="8"/>
      <c r="D2" s="8"/>
      <c r="E2" s="8"/>
      <c r="F2" s="8"/>
      <c r="G2" s="14"/>
      <c r="H2" s="42"/>
      <c r="I2" s="1"/>
      <c r="J2" s="1"/>
      <c r="K2" s="1"/>
      <c r="L2" s="1"/>
      <c r="M2" s="35"/>
    </row>
    <row r="3" spans="1:13" ht="12" customHeight="1">
      <c r="A3" s="45" t="s">
        <v>88</v>
      </c>
      <c r="B3" s="8"/>
      <c r="C3" s="8"/>
      <c r="D3" s="8"/>
      <c r="E3" s="8"/>
      <c r="F3" s="8"/>
      <c r="G3" s="14"/>
      <c r="H3" s="34" t="s">
        <v>78</v>
      </c>
      <c r="I3" s="1"/>
      <c r="J3" s="1"/>
      <c r="K3" s="1"/>
      <c r="L3" s="1"/>
      <c r="M3" s="35"/>
    </row>
    <row r="4" spans="1:13" ht="12" customHeight="1">
      <c r="A4" s="45" t="s">
        <v>48</v>
      </c>
      <c r="B4" s="8"/>
      <c r="C4" s="8"/>
      <c r="D4" s="8"/>
      <c r="E4" s="8"/>
      <c r="F4" s="8"/>
      <c r="G4" s="14"/>
      <c r="H4" s="34" t="s">
        <v>79</v>
      </c>
      <c r="I4" s="1"/>
      <c r="J4" s="1"/>
      <c r="K4" s="1"/>
      <c r="L4" s="1"/>
      <c r="M4" s="35"/>
    </row>
    <row r="5" spans="1:13" ht="12" customHeight="1">
      <c r="A5" s="45" t="s">
        <v>89</v>
      </c>
      <c r="B5" s="8"/>
      <c r="C5" s="8"/>
      <c r="D5" s="8"/>
      <c r="E5" s="8"/>
      <c r="F5" s="8"/>
      <c r="G5" s="14"/>
      <c r="H5" s="1"/>
      <c r="I5" s="1"/>
      <c r="J5" s="1"/>
      <c r="K5" s="1"/>
      <c r="L5" s="1"/>
      <c r="M5" s="35"/>
    </row>
    <row r="6" spans="1:13" ht="13.5" thickBot="1">
      <c r="A6" s="15" t="s">
        <v>69</v>
      </c>
      <c r="B6" s="16"/>
      <c r="C6" s="17"/>
      <c r="D6" s="17"/>
      <c r="E6" s="17"/>
      <c r="F6" s="17"/>
      <c r="G6" s="18" t="s">
        <v>49</v>
      </c>
      <c r="H6" s="1"/>
      <c r="I6" s="1"/>
      <c r="J6" s="1"/>
      <c r="K6" s="1"/>
      <c r="L6" s="1"/>
      <c r="M6" s="35"/>
    </row>
    <row r="7" spans="1:13" s="11" customFormat="1" ht="19.5" customHeight="1" thickBot="1">
      <c r="A7" s="26" t="s">
        <v>81</v>
      </c>
      <c r="B7" s="22"/>
      <c r="C7" s="23"/>
      <c r="D7" s="24"/>
      <c r="E7" s="24"/>
      <c r="F7" s="24"/>
      <c r="G7" s="25"/>
      <c r="H7" s="10"/>
      <c r="I7" s="10"/>
      <c r="J7" s="36"/>
      <c r="K7" s="36"/>
      <c r="L7" s="36"/>
      <c r="M7" s="37"/>
    </row>
    <row r="8" spans="1:13" ht="12.75">
      <c r="A8" s="99" t="s">
        <v>1</v>
      </c>
      <c r="B8" s="100" t="s">
        <v>68</v>
      </c>
      <c r="C8" s="101"/>
      <c r="D8" s="101"/>
      <c r="E8" s="101"/>
      <c r="F8" s="101"/>
      <c r="G8" s="102" t="s">
        <v>22</v>
      </c>
      <c r="H8" s="9"/>
      <c r="I8" s="8"/>
      <c r="J8" s="1"/>
      <c r="K8" s="1"/>
      <c r="L8" s="1"/>
      <c r="M8" s="35"/>
    </row>
    <row r="9" spans="1:13" ht="12.75">
      <c r="A9" s="103" t="s">
        <v>2</v>
      </c>
      <c r="B9" s="104" t="s">
        <v>68</v>
      </c>
      <c r="C9" s="105"/>
      <c r="D9" s="105"/>
      <c r="E9" s="105"/>
      <c r="F9" s="105"/>
      <c r="G9" s="106" t="s">
        <v>22</v>
      </c>
      <c r="H9" s="9"/>
      <c r="I9" s="8"/>
      <c r="J9" s="1"/>
      <c r="K9" s="1"/>
      <c r="L9" s="1"/>
      <c r="M9" s="35"/>
    </row>
    <row r="10" spans="1:13" ht="12.75">
      <c r="A10" s="103" t="s">
        <v>0</v>
      </c>
      <c r="B10" s="128" t="s">
        <v>68</v>
      </c>
      <c r="C10" s="129"/>
      <c r="D10" s="105"/>
      <c r="E10" s="105"/>
      <c r="F10" s="105"/>
      <c r="G10" s="106" t="s">
        <v>22</v>
      </c>
      <c r="H10" s="9"/>
      <c r="I10" s="8"/>
      <c r="J10" s="1"/>
      <c r="K10" s="1"/>
      <c r="L10" s="1"/>
      <c r="M10" s="35"/>
    </row>
    <row r="11" spans="1:13" ht="13.5" thickBot="1">
      <c r="A11" s="107" t="s">
        <v>53</v>
      </c>
      <c r="B11" s="108" t="s">
        <v>68</v>
      </c>
      <c r="C11" s="109"/>
      <c r="D11" s="110"/>
      <c r="E11" s="110"/>
      <c r="F11" s="110"/>
      <c r="G11" s="111" t="s">
        <v>22</v>
      </c>
      <c r="H11" s="9"/>
      <c r="I11" s="8"/>
      <c r="J11" s="1"/>
      <c r="K11" s="1"/>
      <c r="L11" s="1"/>
      <c r="M11" s="35"/>
    </row>
    <row r="12" spans="1:13" ht="25.5" customHeight="1" thickBot="1">
      <c r="A12" s="27" t="s">
        <v>70</v>
      </c>
      <c r="B12" s="28"/>
      <c r="C12" s="29"/>
      <c r="D12" s="30"/>
      <c r="E12" s="30"/>
      <c r="F12" s="30"/>
      <c r="G12" s="31"/>
      <c r="H12" s="9"/>
      <c r="I12" s="8"/>
      <c r="J12" s="8"/>
      <c r="K12" s="1"/>
      <c r="L12" s="1"/>
      <c r="M12" s="35"/>
    </row>
    <row r="13" spans="1:13" s="11" customFormat="1" ht="19.5" customHeight="1">
      <c r="A13" s="82" t="s">
        <v>12</v>
      </c>
      <c r="B13" s="83"/>
      <c r="C13" s="84"/>
      <c r="D13" s="85"/>
      <c r="E13" s="85"/>
      <c r="F13" s="85"/>
      <c r="G13" s="86"/>
      <c r="H13" s="12"/>
      <c r="I13" s="13"/>
      <c r="J13" s="36"/>
      <c r="K13" s="36"/>
      <c r="L13" s="36"/>
      <c r="M13" s="37"/>
    </row>
    <row r="14" spans="1:13" ht="12.75">
      <c r="A14" s="87" t="s">
        <v>3</v>
      </c>
      <c r="B14" s="88" t="s">
        <v>36</v>
      </c>
      <c r="C14" s="89"/>
      <c r="D14" s="90"/>
      <c r="E14" s="90"/>
      <c r="F14" s="90"/>
      <c r="G14" s="91"/>
      <c r="H14" s="1"/>
      <c r="I14" s="8"/>
      <c r="J14" s="1"/>
      <c r="K14" s="1"/>
      <c r="L14" s="1"/>
      <c r="M14" s="35"/>
    </row>
    <row r="15" spans="1:13" ht="12.75">
      <c r="A15" s="87" t="s">
        <v>3</v>
      </c>
      <c r="B15" s="92" t="s">
        <v>37</v>
      </c>
      <c r="C15" s="90"/>
      <c r="D15" s="90"/>
      <c r="E15" s="90"/>
      <c r="F15" s="90"/>
      <c r="G15" s="91"/>
      <c r="H15" s="1"/>
      <c r="I15" s="1"/>
      <c r="J15" s="1"/>
      <c r="K15" s="1"/>
      <c r="L15" s="1"/>
      <c r="M15" s="35"/>
    </row>
    <row r="16" spans="1:13" ht="19.5" customHeight="1">
      <c r="A16" s="87"/>
      <c r="B16" s="92"/>
      <c r="C16" s="90"/>
      <c r="D16" s="90"/>
      <c r="E16" s="90"/>
      <c r="F16" s="90"/>
      <c r="G16" s="91"/>
      <c r="H16" s="1"/>
      <c r="I16" s="2">
        <v>0</v>
      </c>
      <c r="J16" s="3" t="e">
        <f>CHOOSE(I16,"Mr.","Mrs.")</f>
        <v>#VALUE!</v>
      </c>
      <c r="K16" s="1"/>
      <c r="L16" s="1"/>
      <c r="M16" s="35"/>
    </row>
    <row r="17" spans="1:13" ht="12.75">
      <c r="A17" s="87" t="s">
        <v>7</v>
      </c>
      <c r="B17" s="92" t="s">
        <v>35</v>
      </c>
      <c r="C17" s="90"/>
      <c r="D17" s="90"/>
      <c r="E17" s="90"/>
      <c r="F17" s="90"/>
      <c r="G17" s="91"/>
      <c r="H17" s="1"/>
      <c r="I17" s="4"/>
      <c r="J17" s="5"/>
      <c r="K17" s="1"/>
      <c r="L17" s="1"/>
      <c r="M17" s="35"/>
    </row>
    <row r="18" spans="1:13" ht="12.75">
      <c r="A18" s="87" t="s">
        <v>10</v>
      </c>
      <c r="B18" s="92" t="s">
        <v>38</v>
      </c>
      <c r="C18" s="90"/>
      <c r="D18" s="90"/>
      <c r="E18" s="90"/>
      <c r="F18" s="90"/>
      <c r="G18" s="91"/>
      <c r="H18" s="1"/>
      <c r="I18" s="4"/>
      <c r="J18" s="5"/>
      <c r="K18" s="1"/>
      <c r="L18" s="1"/>
      <c r="M18" s="35"/>
    </row>
    <row r="19" spans="1:13" ht="12.75">
      <c r="A19" s="87" t="s">
        <v>9</v>
      </c>
      <c r="B19" s="92" t="s">
        <v>50</v>
      </c>
      <c r="C19" s="90"/>
      <c r="D19" s="90"/>
      <c r="E19" s="90"/>
      <c r="F19" s="90"/>
      <c r="G19" s="91"/>
      <c r="H19" s="1"/>
      <c r="I19" s="4"/>
      <c r="J19" s="5"/>
      <c r="K19" s="1"/>
      <c r="L19" s="1"/>
      <c r="M19" s="35"/>
    </row>
    <row r="20" spans="1:13" ht="12.75">
      <c r="A20" s="87" t="s">
        <v>9</v>
      </c>
      <c r="B20" s="92" t="s">
        <v>51</v>
      </c>
      <c r="C20" s="90"/>
      <c r="D20" s="90"/>
      <c r="E20" s="90"/>
      <c r="F20" s="90"/>
      <c r="G20" s="91"/>
      <c r="H20" s="1"/>
      <c r="I20" s="4"/>
      <c r="J20" s="5"/>
      <c r="K20" s="1"/>
      <c r="L20" s="1"/>
      <c r="M20" s="35"/>
    </row>
    <row r="21" spans="1:13" ht="12.75">
      <c r="A21" s="87" t="s">
        <v>8</v>
      </c>
      <c r="B21" s="92" t="s">
        <v>39</v>
      </c>
      <c r="C21" s="90"/>
      <c r="D21" s="90"/>
      <c r="E21" s="90"/>
      <c r="F21" s="90"/>
      <c r="G21" s="91"/>
      <c r="H21" s="1"/>
      <c r="I21" s="4"/>
      <c r="J21" s="5"/>
      <c r="K21" s="1"/>
      <c r="L21" s="1"/>
      <c r="M21" s="35"/>
    </row>
    <row r="22" spans="1:13" ht="12.75">
      <c r="A22" s="87" t="s">
        <v>4</v>
      </c>
      <c r="B22" s="92" t="s">
        <v>40</v>
      </c>
      <c r="C22" s="90"/>
      <c r="D22" s="90"/>
      <c r="E22" s="90"/>
      <c r="F22" s="90"/>
      <c r="G22" s="91"/>
      <c r="H22" s="1"/>
      <c r="I22" s="4"/>
      <c r="J22" s="5"/>
      <c r="K22" s="1"/>
      <c r="L22" s="1"/>
      <c r="M22" s="35"/>
    </row>
    <row r="23" spans="1:13" ht="12.75">
      <c r="A23" s="87" t="s">
        <v>11</v>
      </c>
      <c r="B23" s="92" t="s">
        <v>41</v>
      </c>
      <c r="C23" s="93"/>
      <c r="D23" s="90"/>
      <c r="E23" s="90"/>
      <c r="F23" s="90"/>
      <c r="G23" s="91"/>
      <c r="H23" s="1"/>
      <c r="I23" s="4"/>
      <c r="J23" s="5"/>
      <c r="K23" s="1"/>
      <c r="L23" s="1"/>
      <c r="M23" s="35"/>
    </row>
    <row r="24" spans="1:13" ht="12.75">
      <c r="A24" s="87" t="s">
        <v>5</v>
      </c>
      <c r="B24" s="92" t="s">
        <v>42</v>
      </c>
      <c r="C24" s="93"/>
      <c r="D24" s="90"/>
      <c r="E24" s="90"/>
      <c r="F24" s="90"/>
      <c r="G24" s="91"/>
      <c r="H24" s="1"/>
      <c r="I24" s="4"/>
      <c r="J24" s="5"/>
      <c r="K24" s="1"/>
      <c r="L24" s="1"/>
      <c r="M24" s="35"/>
    </row>
    <row r="25" spans="1:13" ht="12.75">
      <c r="A25" s="87" t="s">
        <v>6</v>
      </c>
      <c r="B25" s="92" t="s">
        <v>43</v>
      </c>
      <c r="C25" s="93"/>
      <c r="D25" s="90"/>
      <c r="E25" s="90"/>
      <c r="F25" s="90"/>
      <c r="G25" s="91"/>
      <c r="H25" s="1"/>
      <c r="I25" s="19"/>
      <c r="J25" s="20"/>
      <c r="K25" s="8"/>
      <c r="L25" s="8"/>
      <c r="M25" s="35"/>
    </row>
    <row r="26" spans="1:13" ht="13.5" thickBot="1">
      <c r="A26" s="94" t="s">
        <v>46</v>
      </c>
      <c r="B26" s="95" t="s">
        <v>47</v>
      </c>
      <c r="C26" s="96"/>
      <c r="D26" s="97"/>
      <c r="E26" s="97"/>
      <c r="F26" s="97"/>
      <c r="G26" s="98"/>
      <c r="H26" s="1"/>
      <c r="I26" s="19"/>
      <c r="J26" s="20"/>
      <c r="K26" s="8"/>
      <c r="L26" s="8"/>
      <c r="M26" s="35"/>
    </row>
    <row r="27" spans="1:13" ht="19.5" customHeight="1">
      <c r="A27" s="46" t="s">
        <v>13</v>
      </c>
      <c r="B27" s="47"/>
      <c r="C27" s="47"/>
      <c r="D27" s="47"/>
      <c r="E27" s="47"/>
      <c r="F27" s="47"/>
      <c r="G27" s="48" t="s">
        <v>59</v>
      </c>
      <c r="H27" s="1"/>
      <c r="I27" s="21" t="s">
        <v>64</v>
      </c>
      <c r="J27" s="20"/>
      <c r="K27" s="8"/>
      <c r="L27" s="8"/>
      <c r="M27" s="35"/>
    </row>
    <row r="28" spans="1:13" ht="12.75" customHeight="1">
      <c r="A28" s="49"/>
      <c r="B28" s="50"/>
      <c r="C28" s="50"/>
      <c r="D28" s="50"/>
      <c r="E28" s="50"/>
      <c r="F28" s="50"/>
      <c r="G28" s="48" t="s">
        <v>26</v>
      </c>
      <c r="H28" s="1"/>
      <c r="I28" s="21"/>
      <c r="J28" s="20"/>
      <c r="K28" s="8"/>
      <c r="L28" s="8"/>
      <c r="M28" s="35"/>
    </row>
    <row r="29" spans="1:13" ht="12.75" customHeight="1">
      <c r="A29" s="49"/>
      <c r="B29" s="50"/>
      <c r="C29" s="50"/>
      <c r="D29" s="50"/>
      <c r="E29" s="50"/>
      <c r="F29" s="50"/>
      <c r="G29" s="48" t="s">
        <v>27</v>
      </c>
      <c r="H29" s="1"/>
      <c r="I29" s="21" t="s">
        <v>65</v>
      </c>
      <c r="J29" s="20"/>
      <c r="K29" s="8"/>
      <c r="L29" s="8"/>
      <c r="M29" s="35"/>
    </row>
    <row r="30" spans="1:13" ht="13.5" customHeight="1">
      <c r="A30" s="51"/>
      <c r="B30" s="50"/>
      <c r="C30" s="52"/>
      <c r="D30" s="52"/>
      <c r="E30" s="52"/>
      <c r="F30" s="52"/>
      <c r="G30" s="53" t="s">
        <v>30</v>
      </c>
      <c r="H30" s="1"/>
      <c r="I30" s="4"/>
      <c r="J30" s="5"/>
      <c r="K30" s="1"/>
      <c r="L30" s="1"/>
      <c r="M30" s="35"/>
    </row>
    <row r="31" spans="1:13" ht="19.5" customHeight="1">
      <c r="A31" s="54" t="s">
        <v>73</v>
      </c>
      <c r="B31" s="55"/>
      <c r="C31" s="52"/>
      <c r="D31" s="52"/>
      <c r="E31" s="52"/>
      <c r="F31" s="52"/>
      <c r="G31" s="53"/>
      <c r="H31" s="1"/>
      <c r="I31" s="4">
        <v>0</v>
      </c>
      <c r="J31" s="5" t="e">
        <f>CHOOSE(I31,"S","SC")</f>
        <v>#VALUE!</v>
      </c>
      <c r="K31" s="1"/>
      <c r="M31" s="35"/>
    </row>
    <row r="32" spans="1:13" ht="15" customHeight="1">
      <c r="A32" s="54" t="s">
        <v>82</v>
      </c>
      <c r="B32" s="56">
        <v>1</v>
      </c>
      <c r="C32" s="52"/>
      <c r="D32" s="52"/>
      <c r="E32" s="52"/>
      <c r="F32" s="52"/>
      <c r="G32" s="53"/>
      <c r="H32" s="40"/>
      <c r="I32" s="41"/>
      <c r="J32" s="41"/>
      <c r="K32" s="1"/>
      <c r="L32" s="1"/>
      <c r="M32" s="35"/>
    </row>
    <row r="33" spans="1:13" ht="15" customHeight="1">
      <c r="A33" s="57" t="s">
        <v>14</v>
      </c>
      <c r="B33" s="58" t="s">
        <v>44</v>
      </c>
      <c r="C33" s="59"/>
      <c r="D33" s="59"/>
      <c r="E33" s="59"/>
      <c r="F33" s="59"/>
      <c r="G33" s="60"/>
      <c r="H33" s="40"/>
      <c r="I33" s="41"/>
      <c r="J33" s="41"/>
      <c r="K33" s="1"/>
      <c r="L33" s="1"/>
      <c r="M33" s="35"/>
    </row>
    <row r="34" spans="1:13" ht="15" customHeight="1">
      <c r="A34" s="57" t="s">
        <v>74</v>
      </c>
      <c r="B34" s="58" t="s">
        <v>45</v>
      </c>
      <c r="C34" s="59"/>
      <c r="D34" s="59"/>
      <c r="E34" s="59"/>
      <c r="F34" s="59"/>
      <c r="G34" s="60"/>
      <c r="H34" s="40"/>
      <c r="I34" s="41"/>
      <c r="J34" s="41"/>
      <c r="K34" s="1"/>
      <c r="L34" s="1"/>
      <c r="M34" s="35"/>
    </row>
    <row r="35" spans="1:13" ht="14.25" customHeight="1">
      <c r="A35" s="57"/>
      <c r="B35" s="61" t="s">
        <v>60</v>
      </c>
      <c r="C35" s="59"/>
      <c r="D35" s="59"/>
      <c r="E35" s="59"/>
      <c r="F35" s="62"/>
      <c r="G35" s="60"/>
      <c r="H35" s="40"/>
      <c r="I35" s="41"/>
      <c r="J35" s="41"/>
      <c r="K35" s="1"/>
      <c r="L35" s="1"/>
      <c r="M35" s="35"/>
    </row>
    <row r="36" spans="1:13" ht="19.5" customHeight="1">
      <c r="A36" s="57" t="s">
        <v>15</v>
      </c>
      <c r="B36" s="58"/>
      <c r="C36" s="59"/>
      <c r="D36" s="59"/>
      <c r="E36" s="59"/>
      <c r="F36" s="59"/>
      <c r="G36" s="60"/>
      <c r="H36" s="1"/>
      <c r="I36" s="4">
        <v>0</v>
      </c>
      <c r="J36" s="5" t="e">
        <f>CHOOSE(I36,"Upwards","Downwards","Upwards and Downwards")</f>
        <v>#VALUE!</v>
      </c>
      <c r="K36" s="1"/>
      <c r="L36" s="1"/>
      <c r="M36" s="35"/>
    </row>
    <row r="37" spans="1:13" ht="15" customHeight="1">
      <c r="A37" s="57" t="s">
        <v>25</v>
      </c>
      <c r="B37" s="58">
        <v>0</v>
      </c>
      <c r="C37" s="59"/>
      <c r="D37" s="59"/>
      <c r="E37" s="59"/>
      <c r="F37" s="59"/>
      <c r="G37" s="60"/>
      <c r="H37" s="1"/>
      <c r="I37" s="4"/>
      <c r="J37" s="5"/>
      <c r="K37" s="1"/>
      <c r="L37" s="1"/>
      <c r="M37" s="35"/>
    </row>
    <row r="38" spans="1:13" ht="15" customHeight="1">
      <c r="A38" s="57" t="e">
        <f>(IF(CONVEYINGDIR="Upwards","Feed height (Dimension D):",IF(CONVEYINGDIR="Downwards","Discharge height (Dimension D):","Feed/Discharge height (Dim. D):")))</f>
        <v>#VALUE!</v>
      </c>
      <c r="B38" s="63">
        <v>0</v>
      </c>
      <c r="C38" s="59" t="s">
        <v>28</v>
      </c>
      <c r="D38" s="64">
        <v>0</v>
      </c>
      <c r="E38" s="59" t="s">
        <v>31</v>
      </c>
      <c r="F38" s="65">
        <v>0</v>
      </c>
      <c r="G38" s="60" t="s">
        <v>32</v>
      </c>
      <c r="H38" s="1"/>
      <c r="I38" s="4">
        <f>DIMDFT*12*25.4+DIMDIN*25.4</f>
        <v>0</v>
      </c>
      <c r="J38" s="5">
        <f aca="true" t="shared" si="0" ref="J38:J48">IF(I38&gt;0,I38,F38)</f>
        <v>0</v>
      </c>
      <c r="K38" s="1"/>
      <c r="L38" s="1"/>
      <c r="M38" s="35"/>
    </row>
    <row r="39" spans="1:13" ht="15" customHeight="1">
      <c r="A39" s="57" t="s">
        <v>83</v>
      </c>
      <c r="B39" s="66">
        <v>0</v>
      </c>
      <c r="C39" s="59" t="s">
        <v>28</v>
      </c>
      <c r="D39" s="64">
        <v>0</v>
      </c>
      <c r="E39" s="59" t="s">
        <v>31</v>
      </c>
      <c r="F39" s="65">
        <v>0</v>
      </c>
      <c r="G39" s="60" t="s">
        <v>32</v>
      </c>
      <c r="H39" s="1"/>
      <c r="I39" s="4">
        <f>DIMEFT*12*25.4+DIMEIN*25.4</f>
        <v>0</v>
      </c>
      <c r="J39" s="5">
        <f t="shared" si="0"/>
        <v>0</v>
      </c>
      <c r="K39" s="1"/>
      <c r="L39" s="1"/>
      <c r="M39" s="35"/>
    </row>
    <row r="40" spans="1:13" ht="15" customHeight="1">
      <c r="A40" s="67" t="s">
        <v>75</v>
      </c>
      <c r="B40" s="66"/>
      <c r="C40" s="59"/>
      <c r="D40" s="64"/>
      <c r="E40" s="59"/>
      <c r="F40" s="64"/>
      <c r="G40" s="60"/>
      <c r="H40" s="1"/>
      <c r="I40" s="4"/>
      <c r="J40" s="5"/>
      <c r="K40" s="1"/>
      <c r="L40" s="1"/>
      <c r="M40" s="35"/>
    </row>
    <row r="41" spans="1:13" ht="15" customHeight="1">
      <c r="A41" s="57" t="s">
        <v>16</v>
      </c>
      <c r="B41" s="66">
        <v>0</v>
      </c>
      <c r="C41" s="59" t="s">
        <v>28</v>
      </c>
      <c r="D41" s="64">
        <v>0</v>
      </c>
      <c r="E41" s="59" t="s">
        <v>31</v>
      </c>
      <c r="F41" s="65">
        <v>0</v>
      </c>
      <c r="G41" s="60" t="s">
        <v>32</v>
      </c>
      <c r="H41" s="1"/>
      <c r="I41" s="4">
        <f>DIMFLMAXFT*12*25.4+DIMFLMAXIN*25.4</f>
        <v>0</v>
      </c>
      <c r="J41" s="5">
        <f t="shared" si="0"/>
        <v>0</v>
      </c>
      <c r="K41" s="1"/>
      <c r="L41" s="1"/>
      <c r="M41" s="35"/>
    </row>
    <row r="42" spans="1:13" ht="15" customHeight="1">
      <c r="A42" s="57" t="s">
        <v>17</v>
      </c>
      <c r="B42" s="66">
        <v>0</v>
      </c>
      <c r="C42" s="59" t="s">
        <v>28</v>
      </c>
      <c r="D42" s="64">
        <v>0</v>
      </c>
      <c r="E42" s="59" t="s">
        <v>31</v>
      </c>
      <c r="F42" s="65">
        <v>0</v>
      </c>
      <c r="G42" s="60" t="s">
        <v>32</v>
      </c>
      <c r="H42" s="1"/>
      <c r="I42" s="4">
        <f>DIMFLMINFT*12*25.4+DIMFLMININ*25.4</f>
        <v>0</v>
      </c>
      <c r="J42" s="5">
        <f t="shared" si="0"/>
        <v>0</v>
      </c>
      <c r="K42" s="1"/>
      <c r="L42" s="1"/>
      <c r="M42" s="35"/>
    </row>
    <row r="43" spans="1:13" ht="15" customHeight="1">
      <c r="A43" s="57" t="s">
        <v>18</v>
      </c>
      <c r="B43" s="66">
        <v>0</v>
      </c>
      <c r="C43" s="59" t="s">
        <v>28</v>
      </c>
      <c r="D43" s="64">
        <v>0</v>
      </c>
      <c r="E43" s="59" t="s">
        <v>31</v>
      </c>
      <c r="F43" s="65">
        <v>0</v>
      </c>
      <c r="G43" s="60" t="s">
        <v>32</v>
      </c>
      <c r="H43" s="1"/>
      <c r="I43" s="4">
        <f>DIMFBMAXFT*12*25.4+DIMFBMAXIN*25.4</f>
        <v>0</v>
      </c>
      <c r="J43" s="5">
        <f t="shared" si="0"/>
        <v>0</v>
      </c>
      <c r="K43" s="1"/>
      <c r="L43" s="1"/>
      <c r="M43" s="35"/>
    </row>
    <row r="44" spans="1:13" ht="15" customHeight="1">
      <c r="A44" s="57" t="s">
        <v>19</v>
      </c>
      <c r="B44" s="66">
        <v>0</v>
      </c>
      <c r="C44" s="59" t="s">
        <v>28</v>
      </c>
      <c r="D44" s="64">
        <v>0</v>
      </c>
      <c r="E44" s="59" t="s">
        <v>31</v>
      </c>
      <c r="F44" s="65">
        <v>0</v>
      </c>
      <c r="G44" s="60" t="s">
        <v>32</v>
      </c>
      <c r="H44" s="1"/>
      <c r="I44" s="4">
        <f>DIMFBMINFT*12*25.4+DIMFBMININ*25.4</f>
        <v>0</v>
      </c>
      <c r="J44" s="5">
        <f t="shared" si="0"/>
        <v>0</v>
      </c>
      <c r="K44" s="1"/>
      <c r="L44" s="1"/>
      <c r="M44" s="35"/>
    </row>
    <row r="45" spans="1:13" ht="15" customHeight="1">
      <c r="A45" s="57" t="s">
        <v>20</v>
      </c>
      <c r="B45" s="66">
        <v>0</v>
      </c>
      <c r="C45" s="59" t="s">
        <v>28</v>
      </c>
      <c r="D45" s="64">
        <v>0</v>
      </c>
      <c r="E45" s="59" t="s">
        <v>31</v>
      </c>
      <c r="F45" s="65">
        <v>0</v>
      </c>
      <c r="G45" s="60" t="s">
        <v>32</v>
      </c>
      <c r="H45" s="1"/>
      <c r="I45" s="4">
        <f>DIMFHMAXFT*12*25.4+DIMFHMAXIN*25.4</f>
        <v>0</v>
      </c>
      <c r="J45" s="5">
        <f t="shared" si="0"/>
        <v>0</v>
      </c>
      <c r="K45" s="1"/>
      <c r="L45" s="1"/>
      <c r="M45" s="35"/>
    </row>
    <row r="46" spans="1:13" ht="15" customHeight="1">
      <c r="A46" s="57" t="s">
        <v>21</v>
      </c>
      <c r="B46" s="66">
        <v>0</v>
      </c>
      <c r="C46" s="59" t="s">
        <v>28</v>
      </c>
      <c r="D46" s="64">
        <v>0</v>
      </c>
      <c r="E46" s="59" t="s">
        <v>31</v>
      </c>
      <c r="F46" s="65">
        <v>0</v>
      </c>
      <c r="G46" s="60" t="s">
        <v>32</v>
      </c>
      <c r="H46" s="1"/>
      <c r="I46" s="4">
        <f>DIMFHMINFT*12*25.4+DIMFHMININ*25.4</f>
        <v>0</v>
      </c>
      <c r="J46" s="5">
        <f t="shared" si="0"/>
        <v>0</v>
      </c>
      <c r="K46" s="1"/>
      <c r="L46" s="1"/>
      <c r="M46" s="35"/>
    </row>
    <row r="47" spans="1:13" ht="15" customHeight="1">
      <c r="A47" s="57" t="s">
        <v>24</v>
      </c>
      <c r="B47" s="66">
        <v>0</v>
      </c>
      <c r="C47" s="59" t="s">
        <v>29</v>
      </c>
      <c r="D47" s="59"/>
      <c r="E47" s="59"/>
      <c r="F47" s="65">
        <v>0</v>
      </c>
      <c r="G47" s="60" t="s">
        <v>33</v>
      </c>
      <c r="H47" s="1"/>
      <c r="I47" s="4">
        <f>WEIGHTMAXLBS/2.2</f>
        <v>0</v>
      </c>
      <c r="J47" s="5">
        <f t="shared" si="0"/>
        <v>0</v>
      </c>
      <c r="K47" s="1"/>
      <c r="L47" s="1"/>
      <c r="M47" s="35"/>
    </row>
    <row r="48" spans="1:13" ht="15" customHeight="1">
      <c r="A48" s="57" t="s">
        <v>23</v>
      </c>
      <c r="B48" s="66">
        <v>0</v>
      </c>
      <c r="C48" s="59" t="s">
        <v>29</v>
      </c>
      <c r="D48" s="59"/>
      <c r="E48" s="59"/>
      <c r="F48" s="65">
        <v>0</v>
      </c>
      <c r="G48" s="60" t="s">
        <v>33</v>
      </c>
      <c r="H48" s="1"/>
      <c r="I48" s="4">
        <f>WEIGHTMINLBS/2.2</f>
        <v>0</v>
      </c>
      <c r="J48" s="5">
        <f t="shared" si="0"/>
        <v>0</v>
      </c>
      <c r="K48" s="1"/>
      <c r="L48" s="1"/>
      <c r="M48" s="35"/>
    </row>
    <row r="49" spans="1:13" ht="19.5" customHeight="1">
      <c r="A49" s="68" t="s">
        <v>61</v>
      </c>
      <c r="B49" s="69"/>
      <c r="C49" s="70"/>
      <c r="D49" s="70"/>
      <c r="E49" s="70"/>
      <c r="F49" s="64"/>
      <c r="G49" s="71"/>
      <c r="H49" s="1"/>
      <c r="I49" s="4">
        <v>0</v>
      </c>
      <c r="J49" s="5" t="e">
        <f>CHOOSE(I49,"Yes","No")</f>
        <v>#VALUE!</v>
      </c>
      <c r="K49" s="1"/>
      <c r="L49" s="1"/>
      <c r="M49" s="35"/>
    </row>
    <row r="50" spans="1:13" ht="15" customHeight="1">
      <c r="A50" s="68" t="s">
        <v>84</v>
      </c>
      <c r="B50" s="72">
        <v>0</v>
      </c>
      <c r="C50" s="70" t="s">
        <v>52</v>
      </c>
      <c r="D50" s="70"/>
      <c r="E50" s="70"/>
      <c r="F50" s="73">
        <v>0</v>
      </c>
      <c r="G50" s="71" t="s">
        <v>34</v>
      </c>
      <c r="H50" s="1"/>
      <c r="I50" s="4">
        <f>FEEDSPEEDFPM/60/3.28084</f>
        <v>0</v>
      </c>
      <c r="J50" s="5">
        <f>IF(I50&gt;0,I50,F50)</f>
        <v>0</v>
      </c>
      <c r="K50" s="1"/>
      <c r="L50" s="1"/>
      <c r="M50" s="35"/>
    </row>
    <row r="51" spans="1:13" ht="15" customHeight="1">
      <c r="A51" s="68"/>
      <c r="B51" s="74" t="s">
        <v>63</v>
      </c>
      <c r="C51" s="70"/>
      <c r="D51" s="70"/>
      <c r="E51" s="70"/>
      <c r="F51" s="72"/>
      <c r="G51" s="71"/>
      <c r="H51" s="1"/>
      <c r="I51" s="4"/>
      <c r="J51" s="5"/>
      <c r="K51" s="1"/>
      <c r="L51" s="1"/>
      <c r="M51" s="35"/>
    </row>
    <row r="52" spans="1:13" ht="19.5" customHeight="1">
      <c r="A52" s="68"/>
      <c r="B52" s="55"/>
      <c r="C52" s="70"/>
      <c r="D52" s="70"/>
      <c r="E52" s="70"/>
      <c r="F52" s="72"/>
      <c r="G52" s="71"/>
      <c r="H52" s="1"/>
      <c r="I52" s="4">
        <v>0</v>
      </c>
      <c r="J52" s="5"/>
      <c r="K52" s="1"/>
      <c r="L52" s="1"/>
      <c r="M52" s="35"/>
    </row>
    <row r="53" spans="1:13" ht="19.5" customHeight="1">
      <c r="A53" s="57" t="s">
        <v>62</v>
      </c>
      <c r="B53" s="58"/>
      <c r="C53" s="59"/>
      <c r="D53" s="59"/>
      <c r="E53" s="59"/>
      <c r="F53" s="59"/>
      <c r="G53" s="60"/>
      <c r="H53" s="1"/>
      <c r="I53" s="4">
        <v>0</v>
      </c>
      <c r="J53" s="5" t="e">
        <f>CHOOSE(I53,"Yes","No")</f>
        <v>#VALUE!</v>
      </c>
      <c r="K53" s="1"/>
      <c r="L53" s="1"/>
      <c r="M53" s="35"/>
    </row>
    <row r="54" spans="1:13" ht="15" customHeight="1">
      <c r="A54" s="57" t="s">
        <v>85</v>
      </c>
      <c r="B54" s="64">
        <v>0</v>
      </c>
      <c r="C54" s="59" t="s">
        <v>52</v>
      </c>
      <c r="D54" s="59"/>
      <c r="E54" s="59"/>
      <c r="F54" s="65">
        <v>0</v>
      </c>
      <c r="G54" s="60" t="s">
        <v>34</v>
      </c>
      <c r="H54" s="1"/>
      <c r="I54" s="4">
        <f>DISCHARGESPEEDFPM/60/3.28084</f>
        <v>0</v>
      </c>
      <c r="J54" s="5">
        <f>IF(I54&gt;0,I54,F54)</f>
        <v>0</v>
      </c>
      <c r="K54" s="1"/>
      <c r="L54" s="1"/>
      <c r="M54" s="35"/>
    </row>
    <row r="55" spans="1:13" ht="19.5" customHeight="1">
      <c r="A55" s="57"/>
      <c r="B55" s="64"/>
      <c r="C55" s="59"/>
      <c r="D55" s="59"/>
      <c r="E55" s="59"/>
      <c r="F55" s="64"/>
      <c r="G55" s="60"/>
      <c r="H55" s="1"/>
      <c r="I55" s="4">
        <v>0</v>
      </c>
      <c r="J55" s="5"/>
      <c r="K55" s="1"/>
      <c r="L55" s="1"/>
      <c r="M55" s="35"/>
    </row>
    <row r="56" spans="1:13" ht="19.5" customHeight="1">
      <c r="A56" s="57" t="s">
        <v>67</v>
      </c>
      <c r="B56" s="64"/>
      <c r="C56" s="59"/>
      <c r="D56" s="59"/>
      <c r="E56" s="59"/>
      <c r="F56" s="64"/>
      <c r="G56" s="60"/>
      <c r="H56" s="1"/>
      <c r="I56" s="4">
        <v>0</v>
      </c>
      <c r="J56" s="5" t="e">
        <f>CHOOSE(I56,"TEFC","TENV","Inverter Duty")</f>
        <v>#VALUE!</v>
      </c>
      <c r="K56" s="1"/>
      <c r="L56" s="1"/>
      <c r="M56" s="35"/>
    </row>
    <row r="57" spans="1:13" ht="15" customHeight="1">
      <c r="A57" s="57" t="s">
        <v>56</v>
      </c>
      <c r="B57" s="58">
        <v>0</v>
      </c>
      <c r="C57" s="59" t="s">
        <v>58</v>
      </c>
      <c r="D57" s="59"/>
      <c r="E57" s="59"/>
      <c r="F57" s="59"/>
      <c r="G57" s="60"/>
      <c r="H57" s="1"/>
      <c r="I57" s="4"/>
      <c r="J57" s="5"/>
      <c r="K57" s="1"/>
      <c r="L57" s="1"/>
      <c r="M57" s="35"/>
    </row>
    <row r="58" spans="1:13" ht="19.5" customHeight="1">
      <c r="A58" s="57" t="s">
        <v>66</v>
      </c>
      <c r="B58" s="58"/>
      <c r="C58" s="59"/>
      <c r="D58" s="59"/>
      <c r="E58" s="59"/>
      <c r="F58" s="59"/>
      <c r="G58" s="60"/>
      <c r="H58" s="1"/>
      <c r="I58" s="4">
        <v>0</v>
      </c>
      <c r="J58" s="5" t="e">
        <f>CHOOSE(I58,"3","1")</f>
        <v>#VALUE!</v>
      </c>
      <c r="K58" s="1"/>
      <c r="L58" s="1"/>
      <c r="M58" s="35"/>
    </row>
    <row r="59" spans="1:13" ht="15" customHeight="1">
      <c r="A59" s="57" t="s">
        <v>86</v>
      </c>
      <c r="B59" s="58">
        <v>0</v>
      </c>
      <c r="C59" s="59" t="s">
        <v>58</v>
      </c>
      <c r="D59" s="59"/>
      <c r="E59" s="59"/>
      <c r="F59" s="59"/>
      <c r="G59" s="60"/>
      <c r="H59" s="1"/>
      <c r="I59" s="4"/>
      <c r="J59" s="5"/>
      <c r="K59" s="1"/>
      <c r="L59" s="1"/>
      <c r="M59" s="35"/>
    </row>
    <row r="60" spans="1:13" ht="15" customHeight="1">
      <c r="A60" s="57" t="s">
        <v>55</v>
      </c>
      <c r="B60" s="58">
        <v>0</v>
      </c>
      <c r="C60" s="59" t="s">
        <v>57</v>
      </c>
      <c r="D60" s="59"/>
      <c r="E60" s="59"/>
      <c r="F60" s="59"/>
      <c r="G60" s="60"/>
      <c r="H60" s="1"/>
      <c r="I60" s="4"/>
      <c r="J60" s="5"/>
      <c r="K60" s="1"/>
      <c r="L60" s="1"/>
      <c r="M60" s="35"/>
    </row>
    <row r="61" spans="1:13" ht="15" customHeight="1">
      <c r="A61" s="57" t="s">
        <v>71</v>
      </c>
      <c r="B61" s="58">
        <v>0</v>
      </c>
      <c r="C61" s="59" t="s">
        <v>54</v>
      </c>
      <c r="D61" s="59"/>
      <c r="E61" s="59"/>
      <c r="F61" s="59"/>
      <c r="G61" s="60"/>
      <c r="H61" s="1"/>
      <c r="I61" s="4"/>
      <c r="J61" s="5"/>
      <c r="K61" s="1"/>
      <c r="L61" s="1"/>
      <c r="M61" s="35"/>
    </row>
    <row r="62" spans="1:13" ht="19.5" customHeight="1">
      <c r="A62" s="68" t="s">
        <v>72</v>
      </c>
      <c r="B62" s="75"/>
      <c r="C62" s="70"/>
      <c r="D62" s="70"/>
      <c r="E62" s="70"/>
      <c r="F62" s="70"/>
      <c r="G62" s="71"/>
      <c r="H62" s="1"/>
      <c r="I62" s="6">
        <v>0</v>
      </c>
      <c r="J62" s="7" t="e">
        <f>CHOOSE(I62,"VAC","VDC")</f>
        <v>#VALUE!</v>
      </c>
      <c r="K62" s="1"/>
      <c r="L62" s="1"/>
      <c r="M62" s="35"/>
    </row>
    <row r="63" spans="1:13" ht="19.5" customHeight="1">
      <c r="A63" s="120" t="s">
        <v>91</v>
      </c>
      <c r="B63" s="113"/>
      <c r="C63" s="113"/>
      <c r="D63" s="113"/>
      <c r="E63" s="113"/>
      <c r="F63" s="113"/>
      <c r="G63" s="114"/>
      <c r="H63" s="1"/>
      <c r="I63" s="41"/>
      <c r="J63" s="41"/>
      <c r="K63" s="1"/>
      <c r="L63" s="1"/>
      <c r="M63" s="35"/>
    </row>
    <row r="64" spans="1:13" ht="19.5" customHeight="1">
      <c r="A64" s="115" t="s">
        <v>93</v>
      </c>
      <c r="B64" s="116"/>
      <c r="C64" s="116"/>
      <c r="D64" s="116"/>
      <c r="E64" s="116"/>
      <c r="F64" s="116"/>
      <c r="G64" s="117"/>
      <c r="H64" s="1"/>
      <c r="I64" s="41"/>
      <c r="J64" s="41"/>
      <c r="K64" s="1"/>
      <c r="L64" s="1"/>
      <c r="M64" s="35"/>
    </row>
    <row r="65" spans="1:13" ht="19.5" customHeight="1">
      <c r="A65" s="120" t="s">
        <v>98</v>
      </c>
      <c r="B65" s="61"/>
      <c r="C65" s="61"/>
      <c r="D65" s="61"/>
      <c r="E65" s="61"/>
      <c r="F65" s="61"/>
      <c r="G65" s="121"/>
      <c r="H65" s="1"/>
      <c r="I65" s="41"/>
      <c r="J65" s="41"/>
      <c r="K65" s="1"/>
      <c r="L65" s="1"/>
      <c r="M65" s="35"/>
    </row>
    <row r="66" spans="1:13" ht="16.5" customHeight="1">
      <c r="A66" s="120" t="s">
        <v>97</v>
      </c>
      <c r="B66" s="61"/>
      <c r="C66" s="61"/>
      <c r="D66" s="61"/>
      <c r="E66" s="61"/>
      <c r="F66" s="61"/>
      <c r="G66" s="121"/>
      <c r="H66" s="34" t="s">
        <v>77</v>
      </c>
      <c r="I66" s="1"/>
      <c r="J66" s="1"/>
      <c r="K66" s="1"/>
      <c r="L66" s="1"/>
      <c r="M66" s="35"/>
    </row>
    <row r="67" spans="1:13" ht="17.25" customHeight="1">
      <c r="A67" s="120" t="s">
        <v>92</v>
      </c>
      <c r="B67" s="61"/>
      <c r="C67" s="61"/>
      <c r="D67" s="61"/>
      <c r="E67" s="61"/>
      <c r="F67" s="61"/>
      <c r="G67" s="121"/>
      <c r="H67" s="34" t="s">
        <v>76</v>
      </c>
      <c r="I67" s="1"/>
      <c r="J67" s="1"/>
      <c r="K67" s="1"/>
      <c r="L67" s="1"/>
      <c r="M67" s="35"/>
    </row>
    <row r="68" spans="1:13" ht="15" customHeight="1">
      <c r="A68" s="122" t="s">
        <v>96</v>
      </c>
      <c r="B68" s="123"/>
      <c r="C68" s="123"/>
      <c r="D68" s="123"/>
      <c r="E68" s="123"/>
      <c r="F68" s="123"/>
      <c r="G68" s="124"/>
      <c r="H68" s="1"/>
      <c r="I68" s="1"/>
      <c r="J68" s="1"/>
      <c r="K68" s="1"/>
      <c r="L68" s="1"/>
      <c r="M68" s="35"/>
    </row>
    <row r="69" spans="1:13" ht="15" customHeight="1">
      <c r="A69" s="125" t="s">
        <v>95</v>
      </c>
      <c r="B69" s="126"/>
      <c r="C69" s="126"/>
      <c r="D69" s="126"/>
      <c r="E69" s="126"/>
      <c r="F69" s="126"/>
      <c r="G69" s="127"/>
      <c r="H69" s="1"/>
      <c r="I69" s="1"/>
      <c r="J69" s="1"/>
      <c r="K69" s="1"/>
      <c r="L69" s="1"/>
      <c r="M69" s="35"/>
    </row>
    <row r="70" spans="1:13" ht="15.75" customHeight="1">
      <c r="A70" s="120" t="s">
        <v>94</v>
      </c>
      <c r="B70" s="118"/>
      <c r="C70" s="118"/>
      <c r="D70" s="118"/>
      <c r="E70" s="118"/>
      <c r="F70" s="118"/>
      <c r="G70" s="119"/>
      <c r="H70" s="43" t="s">
        <v>80</v>
      </c>
      <c r="I70" s="1"/>
      <c r="J70" s="1"/>
      <c r="K70" s="1"/>
      <c r="L70" s="1"/>
      <c r="M70" s="35"/>
    </row>
    <row r="71" spans="1:13" ht="15" customHeight="1">
      <c r="A71" s="76"/>
      <c r="B71" s="118"/>
      <c r="C71" s="118"/>
      <c r="D71" s="118"/>
      <c r="E71" s="118"/>
      <c r="F71" s="118"/>
      <c r="G71" s="119"/>
      <c r="H71" s="43"/>
      <c r="I71" s="1"/>
      <c r="J71" s="1"/>
      <c r="K71" s="1"/>
      <c r="L71" s="1"/>
      <c r="M71" s="35"/>
    </row>
    <row r="72" spans="1:13" ht="15" customHeight="1">
      <c r="A72" s="76"/>
      <c r="B72" s="77"/>
      <c r="C72" s="77"/>
      <c r="D72" s="77"/>
      <c r="E72" s="77"/>
      <c r="F72" s="77"/>
      <c r="G72" s="78"/>
      <c r="H72" s="43"/>
      <c r="I72" s="1"/>
      <c r="J72" s="1"/>
      <c r="K72" s="1"/>
      <c r="L72" s="1"/>
      <c r="M72" s="35"/>
    </row>
    <row r="73" spans="1:13" ht="15" customHeight="1" thickBot="1">
      <c r="A73" s="79"/>
      <c r="B73" s="80"/>
      <c r="C73" s="80"/>
      <c r="D73" s="80"/>
      <c r="E73" s="80"/>
      <c r="F73" s="80"/>
      <c r="G73" s="81"/>
      <c r="H73" s="38"/>
      <c r="I73" s="38"/>
      <c r="J73" s="38"/>
      <c r="K73" s="38"/>
      <c r="L73" s="38"/>
      <c r="M73" s="39"/>
    </row>
    <row r="74" spans="1:13" ht="15" customHeight="1">
      <c r="A74" s="112"/>
      <c r="B74" s="1"/>
      <c r="C74" s="1"/>
      <c r="D74" s="1"/>
      <c r="E74" s="1"/>
      <c r="F74" s="1"/>
      <c r="G74" s="112"/>
      <c r="H74" s="1"/>
      <c r="I74" s="1"/>
      <c r="J74" s="1"/>
      <c r="K74" s="1"/>
      <c r="L74" s="1"/>
      <c r="M74" s="1"/>
    </row>
  </sheetData>
  <sheetProtection/>
  <mergeCells count="1">
    <mergeCell ref="B10:C10"/>
  </mergeCells>
  <hyperlinks>
    <hyperlink ref="A6" r:id="rId1" display="info@nerak-systems.com"/>
    <hyperlink ref="G6" r:id="rId2" display="www.nerak-systems.com"/>
  </hyperlinks>
  <printOptions horizontalCentered="1" verticalCentered="1"/>
  <pageMargins left="0.75" right="0.75" top="0.5" bottom="0" header="0.75" footer="0.5"/>
  <pageSetup fitToHeight="1" fitToWidth="1" horizontalDpi="300" verticalDpi="300" orientation="portrait" scale="6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Peiskalkulation S-Förderer</dc:title>
  <dc:subject>Für Komplett-Geräte</dc:subject>
  <dc:creator>J. Schwermer/J. Beyer</dc:creator>
  <cp:keywords/>
  <dc:description>Für Vertretungen!!
Version 1.0
Stand 18.05.2000
Bei Änderungen Autor informieren</dc:description>
  <cp:lastModifiedBy>Roger Cohen</cp:lastModifiedBy>
  <cp:lastPrinted>2013-03-06T17:58:09Z</cp:lastPrinted>
  <dcterms:created xsi:type="dcterms:W3CDTF">2000-02-17T09:57:58Z</dcterms:created>
  <dcterms:modified xsi:type="dcterms:W3CDTF">2017-01-20T15:27:28Z</dcterms:modified>
  <cp:category>Dokument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